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MPBOT S" sheetId="9" r:id="rId1"/>
    <sheet name="AISTEAM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69" name="ID_2EAAED9857F84D5FA553B65538FCEC15"/>
        <xdr:cNvPicPr>
          <a:picLocks noChangeAspect="1"/>
        </xdr:cNvPicPr>
      </xdr:nvPicPr>
      <xdr:blipFill>
        <a:blip r:embed="rId1"/>
        <a:srcRect l="10531" t="11139" b="6671"/>
        <a:stretch>
          <a:fillRect/>
        </a:stretch>
      </xdr:blipFill>
      <xdr:spPr>
        <a:xfrm>
          <a:off x="4305300" y="589915"/>
          <a:ext cx="872490" cy="5454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" name="ID_DD07247A590144BA83E306FF389B38F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0850" y="1161415"/>
          <a:ext cx="962025" cy="5454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3" name="ID_678AAB948D494A569D8D3B23C4C2683B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308475" y="1732915"/>
          <a:ext cx="866140" cy="545465"/>
        </a:xfrm>
        <a:prstGeom prst="rect">
          <a:avLst/>
        </a:prstGeom>
      </xdr:spPr>
    </xdr:pic>
  </etc:cellImage>
  <etc:cellImage>
    <xdr:pic>
      <xdr:nvPicPr>
        <xdr:cNvPr id="77" name="ID_B955CD9C36D242E8B978801E19107BD9"/>
        <xdr:cNvPicPr>
          <a:picLocks noChangeAspect="1"/>
        </xdr:cNvPicPr>
      </xdr:nvPicPr>
      <xdr:blipFill>
        <a:blip r:embed="rId4"/>
        <a:srcRect l="13193" t="8978" r="17544" b="9416"/>
        <a:stretch>
          <a:fillRect/>
        </a:stretch>
      </xdr:blipFill>
      <xdr:spPr>
        <a:xfrm>
          <a:off x="4427220" y="2906395"/>
          <a:ext cx="626745" cy="490855"/>
        </a:xfrm>
        <a:prstGeom prst="rect">
          <a:avLst/>
        </a:prstGeom>
      </xdr:spPr>
    </xdr:pic>
  </etc:cellImage>
  <etc:cellImage>
    <xdr:pic>
      <xdr:nvPicPr>
        <xdr:cNvPr id="80" name="ID_5FBBCA2C34E6453BA5397994AB6C34B1"/>
        <xdr:cNvPicPr>
          <a:picLocks noChangeAspect="1"/>
        </xdr:cNvPicPr>
      </xdr:nvPicPr>
      <xdr:blipFill>
        <a:blip r:embed="rId5"/>
        <a:srcRect l="27906" t="19596" r="28690" b="17105"/>
        <a:stretch>
          <a:fillRect/>
        </a:stretch>
      </xdr:blipFill>
      <xdr:spPr>
        <a:xfrm>
          <a:off x="4502785" y="3557270"/>
          <a:ext cx="499110" cy="351155"/>
        </a:xfrm>
        <a:prstGeom prst="rect">
          <a:avLst/>
        </a:prstGeom>
        <a:ln>
          <a:noFill/>
        </a:ln>
      </xdr:spPr>
    </xdr:pic>
  </etc:cellImage>
  <etc:cellImage>
    <xdr:pic>
      <xdr:nvPicPr>
        <xdr:cNvPr id="82" name="ID_BBA8552E88774F3F8463C69AF3536C3D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302760" y="4018915"/>
          <a:ext cx="878205" cy="545465"/>
        </a:xfrm>
        <a:prstGeom prst="rect">
          <a:avLst/>
        </a:prstGeom>
      </xdr:spPr>
    </xdr:pic>
  </etc:cellImage>
  <etc:cellImage>
    <xdr:pic>
      <xdr:nvPicPr>
        <xdr:cNvPr id="84" name="ID_1E20E6727D6E43518B3A83E7FE101D0D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4375785" y="4641850"/>
          <a:ext cx="728980" cy="450850"/>
        </a:xfrm>
        <a:prstGeom prst="rect">
          <a:avLst/>
        </a:prstGeom>
      </xdr:spPr>
    </xdr:pic>
  </etc:cellImage>
  <etc:cellImage>
    <xdr:pic>
      <xdr:nvPicPr>
        <xdr:cNvPr id="3" name="ID_060D9D5D35564F99953B3C7BF638B418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4179570" y="5199380"/>
          <a:ext cx="1232535" cy="4997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B005AE27B8EE416CBD18E68A5F119582" descr="Vision module-Top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4596130" y="6390640"/>
          <a:ext cx="366395" cy="496570"/>
        </a:xfrm>
        <a:prstGeom prst="rect">
          <a:avLst/>
        </a:prstGeom>
      </xdr:spPr>
    </xdr:pic>
  </etc:cellImage>
  <etc:cellImage>
    <xdr:pic>
      <xdr:nvPicPr>
        <xdr:cNvPr id="91" name="ID_B54AA76DB6344B459BC05C286913EE74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4353560" y="6876415"/>
          <a:ext cx="775970" cy="545465"/>
        </a:xfrm>
        <a:prstGeom prst="rect">
          <a:avLst/>
        </a:prstGeom>
      </xdr:spPr>
    </xdr:pic>
  </etc:cellImage>
  <etc:cellImage>
    <xdr:pic>
      <xdr:nvPicPr>
        <xdr:cNvPr id="93" name="ID_8D6750459F1A4912A44BB8DADE090EA0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4465320" y="7517130"/>
          <a:ext cx="610235" cy="4425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9" name="ID_F4AF79CEC3B14106B153DC8439439145"/>
        <xdr:cNvPicPr>
          <a:picLocks noChangeAspect="1"/>
        </xdr:cNvPicPr>
      </xdr:nvPicPr>
      <xdr:blipFill>
        <a:blip r:embed="rId12"/>
        <a:srcRect l="21668" t="8284" r="29786" b="7436"/>
        <a:stretch>
          <a:fillRect/>
        </a:stretch>
      </xdr:blipFill>
      <xdr:spPr>
        <a:xfrm>
          <a:off x="4485005" y="8077835"/>
          <a:ext cx="570230" cy="476885"/>
        </a:xfrm>
        <a:prstGeom prst="rect">
          <a:avLst/>
        </a:prstGeom>
        <a:ln>
          <a:noFill/>
        </a:ln>
      </xdr:spPr>
    </xdr:pic>
  </etc:cellImage>
  <etc:cellImage>
    <xdr:pic>
      <xdr:nvPicPr>
        <xdr:cNvPr id="4" name="ID_1CB43484A2B449569C0379AB058F8FD6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4493260" y="614680"/>
          <a:ext cx="405765" cy="5397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" name="ID_665C3DA41AC24B318B1C3309A18E2042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4296410" y="1307465"/>
          <a:ext cx="702945" cy="4318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" name="ID_16665B43359B45D4AB6C36AA0E780CC5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4437380" y="1791970"/>
          <a:ext cx="608965" cy="4679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" name="ID_136DACFCF6EA4899BDBBC1E2CC1F1A5E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4402455" y="2338070"/>
          <a:ext cx="641985" cy="4679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" name="ID_569853946EC345CB853069F7BA4E528B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4438650" y="2944495"/>
          <a:ext cx="553085" cy="4679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" name="ID_DA172D829BD341EDADB04EA24F9DB32C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4471035" y="3481705"/>
          <a:ext cx="551180" cy="5041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5" name="ID_2E77193B7A9D43F0852A78D86A19263A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4387850" y="4104005"/>
          <a:ext cx="680720" cy="4318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" name="ID_584B0AA99E10474A9EAD02D82A7CB2C4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4519295" y="4693285"/>
          <a:ext cx="560705" cy="4679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" name="ID_18F99C3C49E54DA69F91EF366E30DD91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4425950" y="5299710"/>
          <a:ext cx="536575" cy="50419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<sst xmlns="http://schemas.openxmlformats.org/spreadsheetml/2006/main" count="55" uniqueCount="36">
  <si>
    <t>No.</t>
  </si>
  <si>
    <t>Type</t>
  </si>
  <si>
    <t>Electronic Component Name</t>
  </si>
  <si>
    <t>Image</t>
  </si>
  <si>
    <t>MPBOT S1/S2</t>
  </si>
  <si>
    <t>Quantity Used in Your Project</t>
  </si>
  <si>
    <t>1 Kit</t>
  </si>
  <si>
    <t>2 Kits</t>
  </si>
  <si>
    <t>Controller</t>
  </si>
  <si>
    <t>MPC Controller</t>
  </si>
  <si>
    <t>Motor</t>
  </si>
  <si>
    <t>Servo Motor</t>
  </si>
  <si>
    <t>Open-loop Motor</t>
  </si>
  <si>
    <t>Sensor</t>
  </si>
  <si>
    <t>Infrared Sensor</t>
  </si>
  <si>
    <t>Sound Sensor</t>
  </si>
  <si>
    <t>Integrated 5-Grayscales Sensor</t>
  </si>
  <si>
    <t>Color Sensor</t>
  </si>
  <si>
    <t>Acuator</t>
  </si>
  <si>
    <t>Full Color Light</t>
  </si>
  <si>
    <t>Total Quantity of Electronic Components</t>
  </si>
  <si>
    <t>Note:
1. Primary school teams should use the MPBOT S series parts list.
2. Junior middle and senior middle school teams should use the AISTEAM series parts list.</t>
  </si>
  <si>
    <t>AISTEAM 101S/205S</t>
  </si>
  <si>
    <t>Battery</t>
  </si>
  <si>
    <t>Lithium Battery</t>
  </si>
  <si>
    <t>Motor Expansion Module</t>
  </si>
  <si>
    <t>Encoder Motor</t>
  </si>
  <si>
    <t>or</t>
  </si>
  <si>
    <t>Ordinary Motor</t>
  </si>
  <si>
    <t>Single-line Follower Sensor</t>
  </si>
  <si>
    <t>Infrared Remote Control Module</t>
  </si>
  <si>
    <t>AI Camera</t>
  </si>
  <si>
    <t>Vision Module</t>
  </si>
  <si>
    <t>Actuator</t>
  </si>
  <si>
    <t>Buzzer Module</t>
  </si>
  <si>
    <t>Display Screen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</si>
</sst>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1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8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C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13.png"/><Relationship Id="rId8" Type="http://schemas.openxmlformats.org/officeDocument/2006/relationships/image" Target="media/image12.png"/><Relationship Id="rId7" Type="http://schemas.openxmlformats.org/officeDocument/2006/relationships/image" Target="media/image11.png"/><Relationship Id="rId6" Type="http://schemas.openxmlformats.org/officeDocument/2006/relationships/image" Target="media/image10.png"/><Relationship Id="rId5" Type="http://schemas.openxmlformats.org/officeDocument/2006/relationships/image" Target="media/image9.png"/><Relationship Id="rId4" Type="http://schemas.openxmlformats.org/officeDocument/2006/relationships/image" Target="media/image8.png"/><Relationship Id="rId3" Type="http://schemas.openxmlformats.org/officeDocument/2006/relationships/image" Target="media/image7.jpeg"/><Relationship Id="rId21" Type="http://schemas.openxmlformats.org/officeDocument/2006/relationships/image" Target="media/image25.png"/><Relationship Id="rId20" Type="http://schemas.openxmlformats.org/officeDocument/2006/relationships/image" Target="media/image24.png"/><Relationship Id="rId2" Type="http://schemas.openxmlformats.org/officeDocument/2006/relationships/image" Target="media/image6.png"/><Relationship Id="rId19" Type="http://schemas.openxmlformats.org/officeDocument/2006/relationships/image" Target="media/image23.png"/><Relationship Id="rId18" Type="http://schemas.openxmlformats.org/officeDocument/2006/relationships/image" Target="media/image22.png"/><Relationship Id="rId17" Type="http://schemas.openxmlformats.org/officeDocument/2006/relationships/image" Target="media/image21.png"/><Relationship Id="rId16" Type="http://schemas.openxmlformats.org/officeDocument/2006/relationships/image" Target="media/image20.png"/><Relationship Id="rId15" Type="http://schemas.openxmlformats.org/officeDocument/2006/relationships/image" Target="media/image19.png"/><Relationship Id="rId14" Type="http://schemas.openxmlformats.org/officeDocument/2006/relationships/image" Target="media/image18.png"/><Relationship Id="rId13" Type="http://schemas.openxmlformats.org/officeDocument/2006/relationships/image" Target="media/image17.png"/><Relationship Id="rId12" Type="http://schemas.openxmlformats.org/officeDocument/2006/relationships/image" Target="media/image16.png"/><Relationship Id="rId11" Type="http://schemas.openxmlformats.org/officeDocument/2006/relationships/image" Target="media/image15.png"/><Relationship Id="rId10" Type="http://schemas.openxmlformats.org/officeDocument/2006/relationships/image" Target="media/image14.png"/><Relationship Id="rId1" Type="http://schemas.openxmlformats.org/officeDocument/2006/relationships/image" Target="media/image5.png"/></Relationships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815975</xdr:colOff>
      <xdr:row>12</xdr:row>
      <xdr:rowOff>156845</xdr:rowOff>
    </xdr:from>
    <xdr:to>
      <xdr:col>4</xdr:col>
      <xdr:colOff>1362075</xdr:colOff>
      <xdr:row>12</xdr:row>
      <xdr:rowOff>476885</xdr:rowOff>
    </xdr:to>
    <xdr:pic>
      <xdr:nvPicPr>
        <xdr:cNvPr id="2" name="ID_2C8B01EF550345C88EB15BF6DA185C63"/>
        <xdr:cNvPicPr>
          <a:picLocks noChangeAspect="1"/>
        </xdr:cNvPicPr>
      </xdr:nvPicPr>
      <xdr:blipFill>
        <a:blip r:embed="rId1"/>
        <a:srcRect l="8436" r="10047"/>
        <a:stretch>
          <a:fillRect/>
        </a:stretch>
      </xdr:blipFill>
      <xdr:spPr>
        <a:xfrm>
          <a:off x="4860290" y="5871845"/>
          <a:ext cx="546100" cy="320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38735</xdr:colOff>
      <xdr:row>12</xdr:row>
      <xdr:rowOff>218440</xdr:rowOff>
    </xdr:from>
    <xdr:to>
      <xdr:col>4</xdr:col>
      <xdr:colOff>570865</xdr:colOff>
      <xdr:row>12</xdr:row>
      <xdr:rowOff>424180</xdr:rowOff>
    </xdr:to>
    <xdr:pic>
      <xdr:nvPicPr>
        <xdr:cNvPr id="3" name="ID_2C1584FDEE374A8698FEA7552F143688"/>
        <xdr:cNvPicPr>
          <a:picLocks noChangeAspect="1"/>
        </xdr:cNvPicPr>
      </xdr:nvPicPr>
      <xdr:blipFill>
        <a:blip r:embed="rId2"/>
        <a:srcRect l="13234" t="15285" r="8128" b="18211"/>
        <a:stretch>
          <a:fillRect/>
        </a:stretch>
      </xdr:blipFill>
      <xdr:spPr>
        <a:xfrm>
          <a:off x="4083050" y="5933440"/>
          <a:ext cx="532130" cy="205740"/>
        </a:xfrm>
        <a:prstGeom prst="rect">
          <a:avLst/>
        </a:prstGeom>
      </xdr:spPr>
    </xdr:pic>
    <xdr:clientData/>
  </xdr:twoCellAnchor>
  <xdr:twoCellAnchor>
    <xdr:from>
      <xdr:col>4</xdr:col>
      <xdr:colOff>67310</xdr:colOff>
      <xdr:row>6</xdr:row>
      <xdr:rowOff>146050</xdr:rowOff>
    </xdr:from>
    <xdr:to>
      <xdr:col>4</xdr:col>
      <xdr:colOff>1315085</xdr:colOff>
      <xdr:row>6</xdr:row>
      <xdr:rowOff>505460</xdr:rowOff>
    </xdr:to>
    <xdr:grpSp>
      <xdr:nvGrpSpPr>
        <xdr:cNvPr id="4" name="组合 3"/>
        <xdr:cNvGrpSpPr/>
      </xdr:nvGrpSpPr>
      <xdr:grpSpPr>
        <a:xfrm>
          <a:off x="4111625" y="2432050"/>
          <a:ext cx="1247775" cy="359410"/>
          <a:chOff x="6514" y="3810"/>
          <a:chExt cx="1965" cy="566"/>
        </a:xfrm>
      </xdr:grpSpPr>
      <xdr:pic>
        <xdr:nvPicPr>
          <xdr:cNvPr id="5" name="ID_605C0F9080E34543AC91093448DD75D6"/>
          <xdr:cNvPicPr>
            <a:picLocks noChangeAspect="1"/>
          </xdr:cNvPicPr>
        </xdr:nvPicPr>
        <xdr:blipFill>
          <a:blip r:embed="rId3"/>
          <a:srcRect l="16846" t="13791" r="21308" b="9341"/>
          <a:stretch>
            <a:fillRect/>
          </a:stretch>
        </xdr:blipFill>
        <xdr:spPr>
          <a:xfrm>
            <a:off x="6514" y="3810"/>
            <a:ext cx="724" cy="510"/>
          </a:xfrm>
          <a:prstGeom prst="rect">
            <a:avLst/>
          </a:prstGeom>
          <a:ln>
            <a:noFill/>
          </a:ln>
        </xdr:spPr>
      </xdr:pic>
      <xdr:pic>
        <xdr:nvPicPr>
          <xdr:cNvPr id="6" name="ID_D268C7A58DCA49FABE3245219428255B"/>
          <xdr:cNvPicPr>
            <a:picLocks noChangeAspect="1"/>
          </xdr:cNvPicPr>
        </xdr:nvPicPr>
        <xdr:blipFill>
          <a:blip r:embed="rId4"/>
          <a:stretch>
            <a:fillRect/>
          </a:stretch>
        </xdr:blipFill>
        <xdr:spPr>
          <a:xfrm>
            <a:off x="7729" y="3838"/>
            <a:ext cx="751" cy="539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H15"/>
  <sheetViews>
    <sheetView tabSelected="1" zoomScale="110" zoomScaleNormal="110" workbookViewId="0">
      <selection activeCell="J13" sqref="J13"/>
    </sheetView>
  </sheetViews>
  <sheetFormatPr defaultColWidth="8.725" defaultRowHeight="15" outlineLevelCol="7"/>
  <cols>
    <col min="1" max="1" width="2" style="1" customWidth="1"/>
    <col min="2" max="2" width="8.725" style="1"/>
    <col min="3" max="3" width="17.2666666666667" style="2" customWidth="1"/>
    <col min="4" max="4" width="25.0833333333333" style="2" customWidth="1"/>
    <col min="5" max="5" width="18.1833333333333" style="1" customWidth="1"/>
    <col min="6" max="7" width="10.625" style="3" customWidth="1"/>
    <col min="8" max="8" width="14.1916666666667" style="3" customWidth="1"/>
    <col min="9" max="16384" width="8.725" style="1"/>
  </cols>
  <sheetData>
    <row r="2" spans="2:8">
      <c r="B2" s="4" t="s">
        <v>0</v>
      </c>
      <c r="C2" s="5" t="s">
        <v>1</v>
      </c>
      <c r="D2" s="6" t="s">
        <v>2</v>
      </c>
      <c r="E2" s="4" t="s">
        <v>3</v>
      </c>
      <c r="F2" s="4" t="s">
        <v>4</v>
      </c>
      <c r="G2" s="4"/>
      <c r="H2" s="7" t="s">
        <v>5</v>
      </c>
    </row>
    <row r="3" spans="2:8">
      <c r="B3" s="4"/>
      <c r="C3" s="8"/>
      <c r="D3" s="6"/>
      <c r="E3" s="4"/>
      <c r="F3" s="4" t="s">
        <v>6</v>
      </c>
      <c r="G3" s="4" t="s">
        <v>7</v>
      </c>
      <c r="H3" s="7"/>
    </row>
    <row r="4" ht="45" customHeight="1" spans="2:8">
      <c r="B4" s="9">
        <v>1</v>
      </c>
      <c r="C4" s="10" t="s">
        <v>8</v>
      </c>
      <c r="D4" s="10" t="s">
        <v>9</v>
      </c>
      <c r="E4" s="11" t="str">
        <f>_xlfn.DISPIMG("ID_1CB43484A2B449569C0379AB058F8FD6",1)</f>
        <v>=DISPIMG("ID_1CB43484A2B449569C0379AB058F8FD6",1)</v>
      </c>
      <c r="F4" s="9">
        <v>1</v>
      </c>
      <c r="G4" s="9">
        <f t="shared" ref="G4:G13" si="0">F4*2</f>
        <v>2</v>
      </c>
      <c r="H4" s="9"/>
    </row>
    <row r="5" ht="45" customHeight="1" spans="2:8">
      <c r="B5" s="9">
        <v>2</v>
      </c>
      <c r="C5" s="12" t="s">
        <v>10</v>
      </c>
      <c r="D5" s="10" t="s">
        <v>10</v>
      </c>
      <c r="E5" s="11" t="str">
        <f>_xlfn.DISPIMG("ID_665C3DA41AC24B318B1C3309A18E2042",1)</f>
        <v>=DISPIMG("ID_665C3DA41AC24B318B1C3309A18E2042",1)</v>
      </c>
      <c r="F5" s="9">
        <v>2</v>
      </c>
      <c r="G5" s="9">
        <f t="shared" si="0"/>
        <v>4</v>
      </c>
      <c r="H5" s="9"/>
    </row>
    <row r="6" ht="45" customHeight="1" spans="2:8">
      <c r="B6" s="9">
        <v>3</v>
      </c>
      <c r="C6" s="13"/>
      <c r="D6" s="10" t="s">
        <v>11</v>
      </c>
      <c r="E6" s="11" t="str">
        <f>_xlfn.DISPIMG("ID_16665B43359B45D4AB6C36AA0E780CC5",1)</f>
        <v>=DISPIMG("ID_16665B43359B45D4AB6C36AA0E780CC5",1)</v>
      </c>
      <c r="F6" s="9">
        <v>1</v>
      </c>
      <c r="G6" s="9">
        <f t="shared" si="0"/>
        <v>2</v>
      </c>
      <c r="H6" s="9"/>
    </row>
    <row r="7" ht="45" customHeight="1" spans="2:8">
      <c r="B7" s="9">
        <v>4</v>
      </c>
      <c r="C7" s="13"/>
      <c r="D7" s="10" t="s">
        <v>12</v>
      </c>
      <c r="E7" s="11" t="str">
        <f>_xlfn.DISPIMG("ID_136DACFCF6EA4899BDBBC1E2CC1F1A5E",1)</f>
        <v>=DISPIMG("ID_136DACFCF6EA4899BDBBC1E2CC1F1A5E",1)</v>
      </c>
      <c r="F7" s="9">
        <v>1</v>
      </c>
      <c r="G7" s="9">
        <f t="shared" si="0"/>
        <v>2</v>
      </c>
      <c r="H7" s="9"/>
    </row>
    <row r="8" ht="45" customHeight="1" spans="2:8">
      <c r="B8" s="9">
        <v>5</v>
      </c>
      <c r="C8" s="12" t="s">
        <v>13</v>
      </c>
      <c r="D8" s="10" t="s">
        <v>14</v>
      </c>
      <c r="E8" s="11" t="str">
        <f>_xlfn.DISPIMG("ID_569853946EC345CB853069F7BA4E528B",1)</f>
        <v>=DISPIMG("ID_569853946EC345CB853069F7BA4E528B",1)</v>
      </c>
      <c r="F8" s="9">
        <v>1</v>
      </c>
      <c r="G8" s="9">
        <f t="shared" si="0"/>
        <v>2</v>
      </c>
      <c r="H8" s="9"/>
    </row>
    <row r="9" ht="45" customHeight="1" spans="2:8">
      <c r="B9" s="9">
        <v>6</v>
      </c>
      <c r="C9" s="13"/>
      <c r="D9" s="10" t="s">
        <v>15</v>
      </c>
      <c r="E9" s="11" t="str">
        <f>_xlfn.DISPIMG("ID_DA172D829BD341EDADB04EA24F9DB32C",1)</f>
        <v>=DISPIMG("ID_DA172D829BD341EDADB04EA24F9DB32C",1)</v>
      </c>
      <c r="F9" s="9">
        <v>1</v>
      </c>
      <c r="G9" s="9">
        <f t="shared" si="0"/>
        <v>2</v>
      </c>
      <c r="H9" s="9"/>
    </row>
    <row r="10" ht="45" customHeight="1" spans="2:8">
      <c r="B10" s="9">
        <v>7</v>
      </c>
      <c r="C10" s="13"/>
      <c r="D10" s="10" t="s">
        <v>16</v>
      </c>
      <c r="E10" s="11" t="str">
        <f>_xlfn.DISPIMG("ID_2E77193B7A9D43F0852A78D86A19263A",1)</f>
        <v>=DISPIMG("ID_2E77193B7A9D43F0852A78D86A19263A",1)</v>
      </c>
      <c r="F10" s="9">
        <v>1</v>
      </c>
      <c r="G10" s="9">
        <f t="shared" si="0"/>
        <v>2</v>
      </c>
      <c r="H10" s="9"/>
    </row>
    <row r="11" ht="45" customHeight="1" spans="2:8">
      <c r="B11" s="9">
        <v>8</v>
      </c>
      <c r="C11" s="14"/>
      <c r="D11" s="9" t="s">
        <v>17</v>
      </c>
      <c r="E11" s="9" t="str">
        <f>_xlfn.DISPIMG("ID_584B0AA99E10474A9EAD02D82A7CB2C4",1)</f>
        <v>=DISPIMG("ID_584B0AA99E10474A9EAD02D82A7CB2C4",1)</v>
      </c>
      <c r="F11" s="9">
        <v>1</v>
      </c>
      <c r="G11" s="9">
        <f t="shared" si="0"/>
        <v>2</v>
      </c>
      <c r="H11" s="9"/>
    </row>
    <row r="12" ht="45" customHeight="1" spans="2:8">
      <c r="B12" s="9">
        <v>9</v>
      </c>
      <c r="C12" s="12" t="s">
        <v>18</v>
      </c>
      <c r="D12" s="10" t="s">
        <v>19</v>
      </c>
      <c r="E12" s="11" t="str">
        <f>_xlfn.DISPIMG("ID_18F99C3C49E54DA69F91EF366E30DD91",1)</f>
        <v>=DISPIMG("ID_18F99C3C49E54DA69F91EF366E30DD91",1)</v>
      </c>
      <c r="F12" s="9">
        <v>2</v>
      </c>
      <c r="G12" s="9">
        <f t="shared" si="0"/>
        <v>4</v>
      </c>
      <c r="H12" s="9"/>
    </row>
    <row r="13" ht="30" customHeight="1" spans="2:8">
      <c r="B13" s="15" t="s">
        <v>20</v>
      </c>
      <c r="C13" s="15"/>
      <c r="D13" s="15"/>
      <c r="E13" s="15"/>
      <c r="F13" s="9">
        <f>SUM(F4:F12)</f>
        <v>11</v>
      </c>
      <c r="G13" s="9">
        <f t="shared" si="0"/>
        <v>22</v>
      </c>
      <c r="H13" s="9"/>
    </row>
    <row r="15" ht="50" customHeight="1" spans="2:8">
      <c r="B15" s="16" t="s">
        <v>21</v>
      </c>
      <c r="C15" s="16"/>
      <c r="D15" s="16"/>
      <c r="E15" s="16"/>
      <c r="F15" s="16"/>
      <c r="G15" s="16"/>
      <c r="H15" s="16"/>
    </row>
  </sheetData>
  <mergeCells count="10">
    <mergeCell ref="F2:G2"/>
    <mergeCell ref="B13:E13"/>
    <mergeCell ref="B15:H15"/>
    <mergeCell ref="B2:B3"/>
    <mergeCell ref="C2:C3"/>
    <mergeCell ref="C5:C7"/>
    <mergeCell ref="C8:C11"/>
    <mergeCell ref="D2:D3"/>
    <mergeCell ref="E2:E3"/>
    <mergeCell ref="H2:H3"/>
  </mergeCells>
  <pageMargins left="0.75" right="0.75" top="1" bottom="1" header="0.5" footer="0.5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H20"/>
  <sheetViews>
    <sheetView zoomScale="110" zoomScaleNormal="110" workbookViewId="0">
      <selection activeCell="L11" sqref="L11"/>
    </sheetView>
  </sheetViews>
  <sheetFormatPr defaultColWidth="8.725" defaultRowHeight="15" outlineLevelCol="7"/>
  <cols>
    <col min="1" max="1" width="2" style="1" customWidth="1"/>
    <col min="2" max="2" width="8.725" style="1"/>
    <col min="3" max="3" width="17.2666666666667" style="2" customWidth="1"/>
    <col min="4" max="4" width="25.0833333333333" style="2" customWidth="1"/>
    <col min="5" max="5" width="18.1833333333333" style="1" customWidth="1"/>
    <col min="6" max="7" width="10.625" style="3" customWidth="1"/>
    <col min="8" max="8" width="14.1916666666667" style="3" customWidth="1"/>
    <col min="9" max="16384" width="8.725" style="1"/>
  </cols>
  <sheetData>
    <row r="2" spans="2:8">
      <c r="B2" s="4" t="s">
        <v>0</v>
      </c>
      <c r="C2" s="5" t="s">
        <v>1</v>
      </c>
      <c r="D2" s="6" t="s">
        <v>2</v>
      </c>
      <c r="E2" s="4" t="s">
        <v>3</v>
      </c>
      <c r="F2" s="4" t="s">
        <v>22</v>
      </c>
      <c r="G2" s="4"/>
      <c r="H2" s="7" t="s">
        <v>5</v>
      </c>
    </row>
    <row r="3" spans="2:8">
      <c r="B3" s="4"/>
      <c r="C3" s="8"/>
      <c r="D3" s="6"/>
      <c r="E3" s="4"/>
      <c r="F3" s="4" t="s">
        <v>6</v>
      </c>
      <c r="G3" s="4" t="s">
        <v>7</v>
      </c>
      <c r="H3" s="7"/>
    </row>
    <row r="4" ht="45" customHeight="1" spans="2:8">
      <c r="B4" s="9">
        <v>1</v>
      </c>
      <c r="C4" s="10" t="s">
        <v>8</v>
      </c>
      <c r="D4" s="10" t="s">
        <v>8</v>
      </c>
      <c r="E4" s="11" t="str">
        <f>_xlfn.DISPIMG("ID_2EAAED9857F84D5FA553B65538FCEC15",1)</f>
        <v>=DISPIMG("ID_2EAAED9857F84D5FA553B65538FCEC15",1)</v>
      </c>
      <c r="F4" s="9">
        <v>1</v>
      </c>
      <c r="G4" s="9">
        <f>F4*2</f>
        <v>2</v>
      </c>
      <c r="H4" s="9"/>
    </row>
    <row r="5" ht="45" customHeight="1" spans="2:8">
      <c r="B5" s="9">
        <v>2</v>
      </c>
      <c r="C5" s="10" t="s">
        <v>23</v>
      </c>
      <c r="D5" s="10" t="s">
        <v>24</v>
      </c>
      <c r="E5" s="11" t="str">
        <f>_xlfn.DISPIMG("ID_DD07247A590144BA83E306FF389B38F6",1)</f>
        <v>=DISPIMG("ID_DD07247A590144BA83E306FF389B38F6",1)</v>
      </c>
      <c r="F5" s="9">
        <v>1</v>
      </c>
      <c r="G5" s="9">
        <f t="shared" ref="G5:G18" si="0">F5*2</f>
        <v>2</v>
      </c>
      <c r="H5" s="9"/>
    </row>
    <row r="6" ht="45" customHeight="1" spans="2:8">
      <c r="B6" s="9">
        <v>3</v>
      </c>
      <c r="C6" s="12" t="s">
        <v>10</v>
      </c>
      <c r="D6" s="10" t="s">
        <v>25</v>
      </c>
      <c r="E6" s="11" t="str">
        <f>_xlfn.DISPIMG("ID_678AAB948D494A569D8D3B23C4C2683B",1)</f>
        <v>=DISPIMG("ID_678AAB948D494A569D8D3B23C4C2683B",1)</v>
      </c>
      <c r="F6" s="9">
        <v>1</v>
      </c>
      <c r="G6" s="9">
        <f t="shared" si="0"/>
        <v>2</v>
      </c>
      <c r="H6" s="9"/>
    </row>
    <row r="7" ht="45" customHeight="1" spans="2:8">
      <c r="B7" s="9">
        <v>4</v>
      </c>
      <c r="C7" s="13"/>
      <c r="D7" s="10" t="s">
        <v>26</v>
      </c>
      <c r="E7" s="11" t="s">
        <v>27</v>
      </c>
      <c r="F7" s="9">
        <v>4</v>
      </c>
      <c r="G7" s="9">
        <f t="shared" si="0"/>
        <v>8</v>
      </c>
      <c r="H7" s="9"/>
    </row>
    <row r="8" ht="45" customHeight="1" spans="2:8">
      <c r="B8" s="9">
        <v>5</v>
      </c>
      <c r="C8" s="13"/>
      <c r="D8" s="10" t="s">
        <v>11</v>
      </c>
      <c r="E8" s="11" t="str">
        <f>_xlfn.DISPIMG("ID_B955CD9C36D242E8B978801E19107BD9",1)</f>
        <v>=DISPIMG("ID_B955CD9C36D242E8B978801E19107BD9",1)</v>
      </c>
      <c r="F8" s="9">
        <v>1</v>
      </c>
      <c r="G8" s="9">
        <f t="shared" si="0"/>
        <v>2</v>
      </c>
      <c r="H8" s="9"/>
    </row>
    <row r="9" ht="45" customHeight="1" spans="2:8">
      <c r="B9" s="9">
        <v>6</v>
      </c>
      <c r="C9" s="13"/>
      <c r="D9" s="10" t="s">
        <v>28</v>
      </c>
      <c r="E9" s="11" t="str">
        <f>_xlfn.DISPIMG("ID_5FBBCA2C34E6453BA5397994AB6C34B1",1)</f>
        <v>=DISPIMG("ID_5FBBCA2C34E6453BA5397994AB6C34B1",1)</v>
      </c>
      <c r="F9" s="9">
        <v>1</v>
      </c>
      <c r="G9" s="9">
        <f t="shared" si="0"/>
        <v>2</v>
      </c>
      <c r="H9" s="9"/>
    </row>
    <row r="10" ht="45" customHeight="1" spans="2:8">
      <c r="B10" s="9">
        <v>7</v>
      </c>
      <c r="C10" s="12" t="s">
        <v>13</v>
      </c>
      <c r="D10" s="10" t="s">
        <v>14</v>
      </c>
      <c r="E10" s="11" t="str">
        <f>_xlfn.DISPIMG("ID_BBA8552E88774F3F8463C69AF3536C3D",1)</f>
        <v>=DISPIMG("ID_BBA8552E88774F3F8463C69AF3536C3D",1)</v>
      </c>
      <c r="F10" s="9">
        <v>1</v>
      </c>
      <c r="G10" s="9">
        <f t="shared" si="0"/>
        <v>2</v>
      </c>
      <c r="H10" s="9"/>
    </row>
    <row r="11" ht="45" customHeight="1" spans="2:8">
      <c r="B11" s="9">
        <v>8</v>
      </c>
      <c r="C11" s="13"/>
      <c r="D11" s="10" t="s">
        <v>29</v>
      </c>
      <c r="E11" s="11" t="str">
        <f>_xlfn.DISPIMG("ID_1E20E6727D6E43518B3A83E7FE101D0D",1)</f>
        <v>=DISPIMG("ID_1E20E6727D6E43518B3A83E7FE101D0D",1)</v>
      </c>
      <c r="F11" s="9">
        <v>3</v>
      </c>
      <c r="G11" s="9">
        <f t="shared" si="0"/>
        <v>6</v>
      </c>
      <c r="H11" s="9"/>
    </row>
    <row r="12" ht="45" customHeight="1" spans="2:8">
      <c r="B12" s="9">
        <v>9</v>
      </c>
      <c r="C12" s="13"/>
      <c r="D12" s="10" t="s">
        <v>30</v>
      </c>
      <c r="E12" s="11" t="str">
        <f>_xlfn.DISPIMG("ID_060D9D5D35564F99953B3C7BF638B418",1)</f>
        <v>=DISPIMG("ID_060D9D5D35564F99953B3C7BF638B418",1)</v>
      </c>
      <c r="F12" s="9">
        <v>1</v>
      </c>
      <c r="G12" s="9">
        <f t="shared" si="0"/>
        <v>2</v>
      </c>
      <c r="H12" s="9"/>
    </row>
    <row r="13" ht="45" customHeight="1" spans="2:8">
      <c r="B13" s="9">
        <v>10</v>
      </c>
      <c r="C13" s="14"/>
      <c r="D13" s="9" t="s">
        <v>16</v>
      </c>
      <c r="E13" s="9" t="s">
        <v>27</v>
      </c>
      <c r="F13" s="9">
        <v>1</v>
      </c>
      <c r="G13" s="9">
        <f t="shared" si="0"/>
        <v>2</v>
      </c>
      <c r="H13" s="9"/>
    </row>
    <row r="14" ht="45" customHeight="1" spans="2:8">
      <c r="B14" s="9">
        <v>11</v>
      </c>
      <c r="C14" s="14" t="s">
        <v>31</v>
      </c>
      <c r="D14" s="10" t="s">
        <v>32</v>
      </c>
      <c r="E14" s="11" t="str">
        <f>_xlfn.DISPIMG("ID_B005AE27B8EE416CBD18E68A5F119582",1)</f>
        <v>=DISPIMG("ID_B005AE27B8EE416CBD18E68A5F119582",1)</v>
      </c>
      <c r="F14" s="9">
        <v>1</v>
      </c>
      <c r="G14" s="9">
        <f t="shared" si="0"/>
        <v>2</v>
      </c>
      <c r="H14" s="9"/>
    </row>
    <row r="15" ht="45" customHeight="1" spans="2:8">
      <c r="B15" s="9">
        <v>12</v>
      </c>
      <c r="C15" s="12" t="s">
        <v>33</v>
      </c>
      <c r="D15" s="10" t="s">
        <v>19</v>
      </c>
      <c r="E15" s="11" t="str">
        <f>_xlfn.DISPIMG("ID_B54AA76DB6344B459BC05C286913EE74",1)</f>
        <v>=DISPIMG("ID_B54AA76DB6344B459BC05C286913EE74",1)</v>
      </c>
      <c r="F15" s="9">
        <v>2</v>
      </c>
      <c r="G15" s="9">
        <f t="shared" si="0"/>
        <v>4</v>
      </c>
      <c r="H15" s="9"/>
    </row>
    <row r="16" ht="45" customHeight="1" spans="2:8">
      <c r="B16" s="9">
        <v>13</v>
      </c>
      <c r="C16" s="13"/>
      <c r="D16" s="10" t="s">
        <v>34</v>
      </c>
      <c r="E16" s="11" t="str">
        <f>_xlfn.DISPIMG("ID_8D6750459F1A4912A44BB8DADE090EA0",1)</f>
        <v>=DISPIMG("ID_8D6750459F1A4912A44BB8DADE090EA0",1)</v>
      </c>
      <c r="F16" s="9">
        <v>1</v>
      </c>
      <c r="G16" s="9">
        <f t="shared" si="0"/>
        <v>2</v>
      </c>
      <c r="H16" s="9"/>
    </row>
    <row r="17" ht="45" customHeight="1" spans="2:8">
      <c r="B17" s="9">
        <v>14</v>
      </c>
      <c r="C17" s="14"/>
      <c r="D17" s="9" t="s">
        <v>35</v>
      </c>
      <c r="E17" s="9" t="str">
        <f>_xlfn.DISPIMG("ID_F4AF79CEC3B14106B153DC8439439145",1)</f>
        <v>=DISPIMG("ID_F4AF79CEC3B14106B153DC8439439145",1)</v>
      </c>
      <c r="F17" s="9">
        <v>1</v>
      </c>
      <c r="G17" s="9">
        <f t="shared" si="0"/>
        <v>2</v>
      </c>
      <c r="H17" s="9"/>
    </row>
    <row r="18" ht="30" customHeight="1" spans="2:8">
      <c r="B18" s="15" t="s">
        <v>20</v>
      </c>
      <c r="C18" s="15"/>
      <c r="D18" s="15"/>
      <c r="E18" s="15"/>
      <c r="F18" s="9">
        <f>SUM(F4:F17)</f>
        <v>20</v>
      </c>
      <c r="G18" s="9">
        <f t="shared" si="0"/>
        <v>40</v>
      </c>
      <c r="H18" s="9"/>
    </row>
    <row r="20" ht="50" customHeight="1" spans="2:8">
      <c r="B20" s="16" t="s">
        <v>21</v>
      </c>
      <c r="C20" s="16"/>
      <c r="D20" s="16"/>
      <c r="E20" s="16"/>
      <c r="F20" s="16"/>
      <c r="G20" s="16"/>
      <c r="H20" s="16"/>
    </row>
  </sheetData>
  <mergeCells count="11">
    <mergeCell ref="F2:G2"/>
    <mergeCell ref="B18:E18"/>
    <mergeCell ref="B20:H20"/>
    <mergeCell ref="B2:B3"/>
    <mergeCell ref="C2:C3"/>
    <mergeCell ref="C6:C9"/>
    <mergeCell ref="C10:C13"/>
    <mergeCell ref="C15:C17"/>
    <mergeCell ref="D2:D3"/>
    <mergeCell ref="E2:E3"/>
    <mergeCell ref="H2:H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MPBOT S</vt:lpstr>
      <vt:lpstr>AISTEAM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</dc:creator>
  <cp:lastModifiedBy>苏</cp:lastModifiedBy>
  <dcterms:created xsi:type="dcterms:W3CDTF">2023-12-05T13:43:00Z</dcterms:created>
  <dcterms:modified xsi:type="dcterms:W3CDTF">2026-06-16T05:12:59Z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5DD8C98597EA43218194C7D259657073_11</vt:lpwstr>
  </property>
  <property fmtid="{D5CDD505-2E9C-101B-9397-08002B2CF9AE}" pid="3" name="KSOProductBuildVer">
    <vt:lpwstr>2052-12.1.0.19770</vt:lpwstr>
  </property>
  <property fmtid="{D5CDD505-2E9C-101B-9397-08002B2CF9AE}" pid="4" name="CalculationRule">
    <vt:i4>0</vt:i4>
  </property>
</Properties>
</file>